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B622D7F8-FBA3-41FA-B577-D3035F24038F}" xr6:coauthVersionLast="47" xr6:coauthVersionMax="47" xr10:uidLastSave="{00000000-0000-0000-0000-000000000000}"/>
  <bookViews>
    <workbookView xWindow="-120" yWindow="-120" windowWidth="29040" windowHeight="15840" xr2:uid="{01B9D35E-6019-4667-A812-EF2F18842F72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I24" i="1"/>
  <c r="E19" i="1"/>
  <c r="E17" i="1"/>
  <c r="E15" i="1"/>
  <c r="E12" i="1"/>
  <c r="E10" i="1"/>
  <c r="E8" i="1"/>
  <c r="E5" i="1"/>
  <c r="E3" i="1"/>
  <c r="E26" i="1"/>
  <c r="E24" i="1"/>
  <c r="E22" i="1"/>
</calcChain>
</file>

<file path=xl/sharedStrings.xml><?xml version="1.0" encoding="utf-8"?>
<sst xmlns="http://schemas.openxmlformats.org/spreadsheetml/2006/main" count="30" uniqueCount="30">
  <si>
    <t>Property</t>
  </si>
  <si>
    <t>Bluff</t>
  </si>
  <si>
    <t>2024 Subsidy</t>
  </si>
  <si>
    <t>Brickyard</t>
  </si>
  <si>
    <t>Carver Homes</t>
  </si>
  <si>
    <t>Centennial</t>
  </si>
  <si>
    <t>Crossings</t>
  </si>
  <si>
    <t>Hilltop</t>
  </si>
  <si>
    <t>Lake Grace</t>
  </si>
  <si>
    <t>Oak Grove</t>
  </si>
  <si>
    <t>Trail's Edge</t>
  </si>
  <si>
    <t>Waybury</t>
  </si>
  <si>
    <t>Windstone</t>
  </si>
  <si>
    <t>% Revenue (not lincluding parking)</t>
  </si>
  <si>
    <t>Parking income</t>
  </si>
  <si>
    <t>Notes</t>
  </si>
  <si>
    <t>Additional $12,243 in retail CAM</t>
  </si>
  <si>
    <t>Additional revenue of $106,436 in retail revenue and $21,009 in retail CAM</t>
  </si>
  <si>
    <t>$25,000 annual CDA levy contribution</t>
  </si>
  <si>
    <t>$70,000 annual CDA levy contribution</t>
  </si>
  <si>
    <t>$31,000 annual CDA levy contribution</t>
  </si>
  <si>
    <t>$35,000 annual CDA levy contribution</t>
  </si>
  <si>
    <t>$40,000 annual CDA levy contribution</t>
  </si>
  <si>
    <t>$75,000 annual CDA levy contribution</t>
  </si>
  <si>
    <t>Replacement Reserves (as of 3/31)</t>
  </si>
  <si>
    <t>due to roof project</t>
  </si>
  <si>
    <t>Surplus (as of 3/31)</t>
  </si>
  <si>
    <t>$0 after window project</t>
  </si>
  <si>
    <t>$5K after window project</t>
  </si>
  <si>
    <t>Outstanding debt  (as of 12/31/24)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</si>
</sst>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1FAC0-3215-4F29-A7D9-3F98782EAB04}">
  <dimension ref="A1:O30"/>
  <sheetViews>
    <sheetView tabSelected="1" workbookViewId="0">
      <selection activeCell="E30" sqref="E30"/>
    </sheetView>
  </sheetViews>
  <sheetFormatPr defaultRowHeight="15" x14ac:dyDescent="0.25"/>
  <cols>
    <col min="1" max="1" width="12.7109375" style="1" customWidth="1"/>
    <col min="2" max="2" width="3.85546875" style="1" customWidth="1"/>
    <col min="3" max="3" width="13.28515625" style="1" customWidth="1"/>
    <col min="4" max="4" width="4.85546875" style="1" customWidth="1"/>
    <col min="5" max="5" width="13.7109375" style="1" customWidth="1"/>
    <col min="6" max="6" width="3.7109375" style="1" customWidth="1"/>
    <col min="7" max="7" width="13.85546875" style="1" customWidth="1"/>
    <col min="8" max="8" width="4" style="1" customWidth="1"/>
    <col min="9" max="9" width="16.85546875" style="1" customWidth="1"/>
    <col min="10" max="10" width="3.5703125" style="1" customWidth="1"/>
    <col min="11" max="11" width="23" style="1" customWidth="1"/>
    <col min="12" max="12" width="4" style="1" customWidth="1"/>
    <col min="13" max="13" width="24.7109375" style="1" customWidth="1"/>
    <col min="14" max="14" width="3.7109375" style="1" customWidth="1"/>
    <col min="15" max="15" width="70.85546875" style="1" customWidth="1"/>
  </cols>
  <sheetData>
    <row r="1" spans="1:15" ht="45" customHeight="1" x14ac:dyDescent="0.25">
      <c r="A1" s="1" t="s">
        <v>0</v>
      </c>
      <c r="C1" s="1" t="s">
        <v>2</v>
      </c>
      <c r="E1" s="2" t="s">
        <v>13</v>
      </c>
      <c r="G1" s="1" t="s">
        <v>14</v>
      </c>
      <c r="I1" s="2" t="s">
        <v>29</v>
      </c>
      <c r="K1" s="2" t="s">
        <v>24</v>
      </c>
      <c r="L1" s="2"/>
      <c r="M1" s="2" t="s">
        <v>26</v>
      </c>
      <c r="O1" s="1" t="s">
        <v>15</v>
      </c>
    </row>
    <row r="2" spans="1:15" x14ac:dyDescent="0.25">
      <c r="C2" s="3"/>
    </row>
    <row r="3" spans="1:15" x14ac:dyDescent="0.25">
      <c r="A3" s="1" t="s">
        <v>1</v>
      </c>
      <c r="C3" s="4">
        <v>47499</v>
      </c>
      <c r="E3" s="5">
        <f>C3/167876</f>
        <v>0.28294098024732539</v>
      </c>
      <c r="G3" s="4">
        <v>8160</v>
      </c>
      <c r="I3" s="6">
        <v>280000</v>
      </c>
      <c r="J3" s="6"/>
      <c r="K3" s="4">
        <v>21132</v>
      </c>
      <c r="L3" s="4"/>
      <c r="M3" s="4">
        <v>11434</v>
      </c>
      <c r="O3" s="1" t="s">
        <v>18</v>
      </c>
    </row>
    <row r="4" spans="1:15" x14ac:dyDescent="0.25">
      <c r="C4" s="4"/>
      <c r="E4" s="5"/>
      <c r="G4" s="4"/>
      <c r="I4" s="6"/>
      <c r="J4" s="6"/>
      <c r="K4" s="4"/>
      <c r="L4" s="4"/>
      <c r="M4" s="4"/>
    </row>
    <row r="5" spans="1:15" x14ac:dyDescent="0.25">
      <c r="A5" s="1" t="s">
        <v>3</v>
      </c>
      <c r="C5" s="4">
        <v>148408</v>
      </c>
      <c r="E5" s="5">
        <f>C5/386043</f>
        <v>0.38443385840437466</v>
      </c>
      <c r="G5" s="4">
        <v>14240</v>
      </c>
      <c r="I5" s="6">
        <v>2005000</v>
      </c>
      <c r="J5" s="6"/>
      <c r="K5" s="4">
        <v>139040</v>
      </c>
      <c r="L5" s="4"/>
      <c r="M5" s="4">
        <v>81762</v>
      </c>
      <c r="O5" s="1" t="s">
        <v>17</v>
      </c>
    </row>
    <row r="6" spans="1:15" x14ac:dyDescent="0.25">
      <c r="C6" s="4"/>
      <c r="E6" s="5"/>
      <c r="G6" s="4"/>
      <c r="I6" s="6"/>
      <c r="J6" s="6"/>
      <c r="K6" s="4" t="s">
        <v>27</v>
      </c>
      <c r="L6" s="4"/>
      <c r="M6" s="4" t="s">
        <v>28</v>
      </c>
      <c r="O6" s="1" t="s">
        <v>19</v>
      </c>
    </row>
    <row r="7" spans="1:15" x14ac:dyDescent="0.25">
      <c r="C7" s="4"/>
      <c r="E7" s="5"/>
      <c r="G7" s="4"/>
      <c r="I7" s="6"/>
      <c r="J7" s="6"/>
      <c r="K7" s="4"/>
      <c r="L7" s="4"/>
      <c r="M7" s="4"/>
    </row>
    <row r="8" spans="1:15" x14ac:dyDescent="0.25">
      <c r="A8" s="1" t="s">
        <v>4</v>
      </c>
      <c r="C8" s="4">
        <v>565634</v>
      </c>
      <c r="E8" s="5">
        <f>C8/1181278</f>
        <v>0.47883224778587258</v>
      </c>
      <c r="G8" s="4">
        <v>0</v>
      </c>
      <c r="I8" s="6">
        <v>0</v>
      </c>
      <c r="J8" s="6"/>
      <c r="K8" s="4">
        <v>496912</v>
      </c>
      <c r="L8" s="4"/>
      <c r="M8" s="4">
        <v>0</v>
      </c>
    </row>
    <row r="9" spans="1:15" x14ac:dyDescent="0.25">
      <c r="C9" s="4"/>
      <c r="E9" s="5"/>
      <c r="G9" s="4"/>
      <c r="I9" s="6"/>
      <c r="J9" s="6"/>
      <c r="K9" s="4"/>
      <c r="L9" s="4"/>
      <c r="M9" s="4"/>
    </row>
    <row r="10" spans="1:15" x14ac:dyDescent="0.25">
      <c r="A10" s="1" t="s">
        <v>5</v>
      </c>
      <c r="C10" s="4">
        <v>118174</v>
      </c>
      <c r="E10" s="5">
        <f>C10/908696</f>
        <v>0.13004789280463433</v>
      </c>
      <c r="G10" s="4">
        <v>29760</v>
      </c>
      <c r="I10" s="6">
        <v>2595000</v>
      </c>
      <c r="J10" s="6"/>
      <c r="K10" s="4">
        <v>115210</v>
      </c>
      <c r="L10" s="4"/>
      <c r="M10" s="4">
        <v>496348</v>
      </c>
      <c r="O10" s="1" t="s">
        <v>20</v>
      </c>
    </row>
    <row r="11" spans="1:15" x14ac:dyDescent="0.25">
      <c r="C11" s="4"/>
      <c r="E11" s="5"/>
      <c r="G11" s="4"/>
      <c r="I11" s="6"/>
      <c r="J11" s="6"/>
      <c r="K11" s="4"/>
      <c r="L11" s="4"/>
      <c r="M11" s="4"/>
    </row>
    <row r="12" spans="1:15" x14ac:dyDescent="0.25">
      <c r="A12" s="1" t="s">
        <v>6</v>
      </c>
      <c r="C12" s="4">
        <v>39084</v>
      </c>
      <c r="E12" s="5">
        <f>C12/1041299</f>
        <v>3.7533887961094747E-2</v>
      </c>
      <c r="G12" s="4">
        <v>33120</v>
      </c>
      <c r="I12" s="6">
        <v>3240000</v>
      </c>
      <c r="J12" s="6"/>
      <c r="K12" s="4">
        <v>11033</v>
      </c>
      <c r="L12" s="4"/>
      <c r="M12" s="4">
        <v>105747</v>
      </c>
      <c r="O12" s="1" t="s">
        <v>21</v>
      </c>
    </row>
    <row r="13" spans="1:15" x14ac:dyDescent="0.25">
      <c r="C13" s="4"/>
      <c r="E13" s="5"/>
      <c r="G13" s="4"/>
      <c r="I13" s="6"/>
      <c r="J13" s="6"/>
      <c r="K13" s="4" t="s">
        <v>25</v>
      </c>
      <c r="L13" s="4"/>
      <c r="M13" s="4"/>
    </row>
    <row r="14" spans="1:15" x14ac:dyDescent="0.25">
      <c r="C14" s="4"/>
      <c r="E14" s="5"/>
      <c r="G14" s="4"/>
      <c r="I14" s="6"/>
      <c r="J14" s="6"/>
      <c r="K14" s="4"/>
      <c r="L14" s="4"/>
      <c r="M14" s="4"/>
    </row>
    <row r="15" spans="1:15" x14ac:dyDescent="0.25">
      <c r="A15" s="1" t="s">
        <v>7</v>
      </c>
      <c r="C15" s="4">
        <v>99366</v>
      </c>
      <c r="E15" s="5">
        <f>C15/295653</f>
        <v>0.33608994327809966</v>
      </c>
      <c r="G15" s="4">
        <v>0</v>
      </c>
      <c r="I15" s="6">
        <v>400445</v>
      </c>
      <c r="J15" s="6"/>
      <c r="K15" s="4">
        <v>96218</v>
      </c>
      <c r="L15" s="4"/>
      <c r="M15" s="4">
        <v>0</v>
      </c>
    </row>
    <row r="16" spans="1:15" x14ac:dyDescent="0.25">
      <c r="C16" s="4"/>
      <c r="E16" s="5"/>
      <c r="G16" s="4"/>
      <c r="I16" s="6"/>
      <c r="J16" s="6"/>
      <c r="K16" s="4"/>
      <c r="L16" s="4"/>
      <c r="M16" s="4"/>
    </row>
    <row r="17" spans="1:15" x14ac:dyDescent="0.25">
      <c r="A17" s="1" t="s">
        <v>8</v>
      </c>
      <c r="C17" s="4">
        <v>272521</v>
      </c>
      <c r="E17" s="5">
        <f>C17/1206915</f>
        <v>0.22579966277658328</v>
      </c>
      <c r="G17" s="4">
        <v>28920</v>
      </c>
      <c r="I17" s="6">
        <f>980000+976823</f>
        <v>1956823</v>
      </c>
      <c r="J17" s="6"/>
      <c r="K17" s="4">
        <v>233503</v>
      </c>
      <c r="L17" s="4"/>
      <c r="M17" s="4">
        <v>541495</v>
      </c>
      <c r="O17" s="1" t="s">
        <v>22</v>
      </c>
    </row>
    <row r="18" spans="1:15" x14ac:dyDescent="0.25">
      <c r="C18" s="4"/>
      <c r="E18" s="5"/>
      <c r="G18" s="4"/>
      <c r="I18" s="6"/>
      <c r="J18" s="6"/>
      <c r="K18" s="4"/>
      <c r="L18" s="4"/>
      <c r="M18" s="4"/>
    </row>
    <row r="19" spans="1:15" x14ac:dyDescent="0.25">
      <c r="A19" s="1" t="s">
        <v>9</v>
      </c>
      <c r="C19" s="4">
        <v>38900</v>
      </c>
      <c r="E19" s="5">
        <f>C19/704376</f>
        <v>5.5226186014287824E-2</v>
      </c>
      <c r="G19" s="4">
        <v>23040</v>
      </c>
      <c r="I19" s="6">
        <v>4560000</v>
      </c>
      <c r="J19" s="6"/>
      <c r="K19" s="4">
        <v>53250</v>
      </c>
      <c r="L19" s="4"/>
      <c r="M19" s="4">
        <v>417495</v>
      </c>
      <c r="O19" s="1" t="s">
        <v>16</v>
      </c>
    </row>
    <row r="20" spans="1:15" x14ac:dyDescent="0.25">
      <c r="C20" s="4"/>
      <c r="E20" s="5"/>
      <c r="G20" s="4"/>
      <c r="I20" s="6"/>
      <c r="J20" s="6"/>
      <c r="K20" s="4"/>
      <c r="L20" s="4"/>
      <c r="M20" s="4"/>
      <c r="O20" s="1" t="s">
        <v>23</v>
      </c>
    </row>
    <row r="21" spans="1:15" x14ac:dyDescent="0.25">
      <c r="C21" s="4"/>
      <c r="E21" s="5"/>
      <c r="G21" s="4"/>
      <c r="I21" s="6"/>
      <c r="J21" s="6"/>
      <c r="K21" s="4"/>
      <c r="L21" s="4"/>
      <c r="M21" s="4"/>
    </row>
    <row r="22" spans="1:15" x14ac:dyDescent="0.25">
      <c r="A22" s="1" t="s">
        <v>10</v>
      </c>
      <c r="C22" s="4">
        <v>259104</v>
      </c>
      <c r="E22" s="5">
        <f>C22/827070</f>
        <v>0.31327940803075921</v>
      </c>
      <c r="G22" s="4">
        <v>0</v>
      </c>
      <c r="I22" s="6">
        <v>5087520</v>
      </c>
      <c r="J22" s="6"/>
      <c r="K22" s="4">
        <v>36322</v>
      </c>
      <c r="L22" s="4"/>
      <c r="M22" s="4">
        <v>0</v>
      </c>
    </row>
    <row r="23" spans="1:15" x14ac:dyDescent="0.25">
      <c r="C23" s="4"/>
      <c r="G23" s="4"/>
      <c r="I23" s="6"/>
      <c r="J23" s="6"/>
      <c r="K23" s="4"/>
      <c r="L23" s="4"/>
      <c r="M23" s="4"/>
    </row>
    <row r="24" spans="1:15" x14ac:dyDescent="0.25">
      <c r="A24" s="1" t="s">
        <v>11</v>
      </c>
      <c r="C24" s="4">
        <v>1243304</v>
      </c>
      <c r="E24" s="5">
        <f>C24/1823057</f>
        <v>0.68198855000145364</v>
      </c>
      <c r="G24" s="4">
        <v>22080</v>
      </c>
      <c r="I24" s="6">
        <f>6560000+1374231</f>
        <v>7934231</v>
      </c>
      <c r="J24" s="6"/>
      <c r="K24" s="4">
        <v>194513</v>
      </c>
      <c r="L24" s="4"/>
      <c r="M24" s="4">
        <v>0</v>
      </c>
    </row>
    <row r="25" spans="1:15" x14ac:dyDescent="0.25">
      <c r="C25" s="4"/>
      <c r="E25" s="5"/>
      <c r="G25" s="4"/>
      <c r="I25" s="6"/>
      <c r="J25" s="6"/>
      <c r="K25" s="4"/>
      <c r="L25" s="4"/>
      <c r="M25" s="4"/>
    </row>
    <row r="26" spans="1:15" x14ac:dyDescent="0.25">
      <c r="A26" s="1" t="s">
        <v>12</v>
      </c>
      <c r="C26" s="4">
        <v>195546</v>
      </c>
      <c r="E26" s="5">
        <f>C26/1205348</f>
        <v>0.16223198611521319</v>
      </c>
      <c r="G26" s="4">
        <v>0</v>
      </c>
      <c r="I26" s="6">
        <v>2635000</v>
      </c>
      <c r="J26" s="6"/>
      <c r="K26" s="4">
        <v>132349</v>
      </c>
      <c r="L26" s="4"/>
      <c r="M26" s="4">
        <v>229688</v>
      </c>
    </row>
    <row r="27" spans="1:15" x14ac:dyDescent="0.25">
      <c r="C27" s="4"/>
    </row>
    <row r="28" spans="1:15" x14ac:dyDescent="0.25">
      <c r="C28" s="4"/>
    </row>
    <row r="29" spans="1:15" x14ac:dyDescent="0.25">
      <c r="C29" s="4"/>
    </row>
    <row r="30" spans="1:15" x14ac:dyDescent="0.25">
      <c r="C3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Streich</dc:creator>
  <cp:lastModifiedBy>Allison Streich</cp:lastModifiedBy>
  <dcterms:created xsi:type="dcterms:W3CDTF">2025-04-24T01:00:26Z</dcterms:created>
  <dcterms:modified xsi:type="dcterms:W3CDTF">2025-05-23T21:33:08Z</dcterms:modified>
</cp:coreProperties>
</file>